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ABC Visa Card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<sst xmlns="http://schemas.openxmlformats.org/spreadsheetml/2006/main" count="116" uniqueCount="115">
  <si>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Month</t>
  </si>
  <si>
    <t>Bank of America</t>
  </si>
  <si>
    <t>Savings Rate APY</t>
  </si>
  <si>
    <t>Savings Rate APR</t>
  </si>
  <si>
    <t>Amount taken</t>
  </si>
  <si>
    <t>Minimum monthly payment %</t>
  </si>
  <si>
    <t>Bank APR</t>
  </si>
  <si>
    <t>American Express</t>
  </si>
  <si>
    <t>Total Fees</t>
  </si>
  <si>
    <t>Effective Savings Rate</t>
  </si>
  <si>
    <t>Term in months</t>
  </si>
  <si>
    <t>Card Balance</t>
  </si>
  <si>
    <t>Savings Balance</t>
  </si>
  <si>
    <t>Interest earned</t>
  </si>
  <si>
    <t>Payment</t>
  </si>
  <si>
    <t>Card Annual Fee</t>
  </si>
  <si>
    <t>Sign up bonus, rebates, credits</t>
  </si>
  <si>
    <t>fixed</t>
  </si>
  <si>
    <t>Transfer Fee (fixed type)</t>
  </si>
  <si>
    <t>Transfer Fee (percentage type)</t>
  </si>
  <si>
    <t>Minimum to keep in Savings</t>
  </si>
  <si>
    <t>Maximum CD amount</t>
  </si>
  <si>
    <t>Maximum CD term</t>
  </si>
  <si>
    <t>We want our savings account to credit us interest at least 5 days before payment is due to the credit card</t>
  </si>
  <si>
    <t>We can put some amount in savings account and some in a CD or zero coupon T-bills as shown above if there is a risk of savings interest rate falling</t>
  </si>
  <si>
    <t>Additionally, interest earned on T-bills does not have state and city taxes</t>
  </si>
  <si>
    <t>Unless the credit card carries same APR for purchases and balance transfers, do not use the credit card for purchases.</t>
  </si>
  <si>
    <t>It is very critical that monthly credit card payments and the last payment for the entire balance are NEVER late.</t>
  </si>
  <si>
    <t>Banks and monthly minimum requirements (excluding finance charges)</t>
  </si>
  <si>
    <t>Citibank</t>
  </si>
  <si>
    <t>Chase</t>
  </si>
  <si>
    <t>Discover</t>
  </si>
  <si>
    <t>US Bank</t>
  </si>
  <si>
    <t>Some Chase credit cards have a capped balance transfer fee of $75 max, but all of Chase cards have a transfer fee</t>
  </si>
  <si>
    <t>Most Chase credit cards charge same promotional APR for both purchases and balance transfers</t>
  </si>
  <si>
    <t>Bank of America credit cards usually waive transfer fee and also allow you to take balance transfer into your own checking account</t>
  </si>
  <si>
    <t>If the credit card charges a variable APR finance charge and the federal funds rate goes up, we risk losing our profit and even incur a loss</t>
  </si>
  <si>
    <t>If federal funds rate is surely going down for the duration our credit debt, we must protect our profit by locking in higher savings rate by putting a portion of the amount in a CD or zero coupon T-bill</t>
  </si>
  <si>
    <t>Before one billing period of our credit card debt term (at the end of which the promotional APR ends), one must do the following:</t>
  </si>
  <si>
    <t>Make sure your CD or zero coupon T-bill matures on time and the proceeds can be used to pay off the entire credit card balance before the due date</t>
  </si>
  <si>
    <t>Now is the time to keep nagging the credit card company to extend the promotional APR</t>
  </si>
  <si>
    <t>Shop around for another credit card with a good balance transfer promotion and find out if you can transfer the old card debt to this new credit card</t>
  </si>
  <si>
    <t>Obtain detailed summary from the bank showing total finance charges, as they may be tax deductible :)</t>
  </si>
  <si>
    <t>In fact, segregate the credit cards into: cards for balance transfer only, cards for daily usage only and cards for special usage rewards only</t>
  </si>
  <si>
    <t>Useful Links</t>
  </si>
  <si>
    <t>www.cardoffers.com</t>
  </si>
  <si>
    <t>www.fatwallet.com</t>
  </si>
  <si>
    <t>www.ibankdesign.com</t>
  </si>
  <si>
    <t>www.treasurydirect.gov</t>
  </si>
  <si>
    <t>WORKSHEET FOR MAKING SOME MONEY OUT OF YOUR GOOD CREDIT</t>
  </si>
  <si>
    <t>Author: Murty Rompalli</t>
  </si>
  <si>
    <t>Date: 4/14/2007</t>
  </si>
  <si>
    <t>Keep a log of all the customer service calls you made with all the details. You will need them! Use the area at the bottom of this sheet for that purpose.</t>
  </si>
  <si>
    <t>CALL LOG</t>
  </si>
  <si>
    <t>Call Date</t>
  </si>
  <si>
    <t>Time</t>
  </si>
  <si>
    <t>Credit card Number Dialed</t>
  </si>
  <si>
    <t>Rep Name</t>
  </si>
  <si>
    <t>ID# or Extn#</t>
  </si>
  <si>
    <t>Comments</t>
  </si>
  <si>
    <t>Second call to verify promotion:</t>
  </si>
  <si>
    <t>Call near the end of promotion:</t>
  </si>
  <si>
    <t>Call to request promotion extension:</t>
  </si>
  <si>
    <t>Intial call to verify promotion:</t>
  </si>
  <si>
    <t>Alert 1 or 2 months before the end of promotional period</t>
  </si>
  <si>
    <t>Alert 1 about final due date</t>
  </si>
  <si>
    <t>Alert 2 about final due date</t>
  </si>
  <si>
    <t>Alert about CD/zero coupon, if used</t>
  </si>
  <si>
    <t>Set on</t>
  </si>
  <si>
    <t>Checked on</t>
  </si>
  <si>
    <t>Manual location</t>
  </si>
  <si>
    <t>Automatic location</t>
  </si>
  <si>
    <t>ALERTS</t>
  </si>
  <si>
    <t>White board</t>
  </si>
  <si>
    <t>Sticky</t>
  </si>
  <si>
    <t>Notebook</t>
  </si>
  <si>
    <t>Calendar</t>
  </si>
  <si>
    <t>Email</t>
  </si>
  <si>
    <t>Phone alert</t>
  </si>
  <si>
    <t>Friend/spouse</t>
  </si>
  <si>
    <t>Card segregated on:</t>
  </si>
  <si>
    <t>Unsegregation date:</t>
  </si>
  <si>
    <t>4/…/2008</t>
  </si>
  <si>
    <t>Segregation required</t>
  </si>
  <si>
    <t>YES</t>
  </si>
  <si>
    <t>Savings Location 1:</t>
  </si>
  <si>
    <t>Savings Location 2:</t>
  </si>
  <si>
    <t>ABC Bank</t>
  </si>
  <si>
    <t>12 month CD at XYZ Bank</t>
  </si>
  <si>
    <t>Create as many copies of this sheet as needed in this Excel file, one sheet for each promotional credit card.</t>
  </si>
  <si>
    <t>CONCLUSION</t>
  </si>
  <si>
    <t>Total Profit Realized:</t>
  </si>
  <si>
    <t>As a percentage of theoretical profit predicted:</t>
  </si>
  <si>
    <t>Date total profit realized:</t>
  </si>
  <si>
    <t>Thunderbird</t>
  </si>
  <si>
    <t>(Get cash or balance transfer from a credit card with promotional APR and invest that money at a higher rate)</t>
  </si>
  <si>
    <t>Credit Card Name</t>
  </si>
  <si>
    <t>NOTES</t>
  </si>
  <si>
    <t>IF SAVINGS RATE IS FALLING</t>
  </si>
  <si>
    <t>(If there is no danger of savings rates decline or if you have other sources of making minimum monthly payments, then you can save everything in one location: savings account, CD or zero coupon bill</t>
  </si>
  <si>
    <t>CALCULATION</t>
  </si>
  <si>
    <t>ABC Visa Card</t>
  </si>
  <si>
    <r>
      <t xml:space="preserve">Fill in the </t>
    </r>
    <r>
      <rPr>
        <b/>
        <sz val="10"/>
        <rFont val="Arial"/>
        <family val="2"/>
      </rPr>
      <t>yellow fields</t>
    </r>
  </si>
  <si>
    <t>(an integer from 1 through 16)</t>
  </si>
  <si>
    <t>of the outstanding balance</t>
  </si>
  <si>
    <t>Net</t>
  </si>
  <si>
    <t>Max Profit</t>
  </si>
  <si>
    <t>Enter here if transfer fee is capped</t>
  </si>
  <si>
    <t>Enter percentage if transfer fee has no maximum</t>
  </si>
  <si>
    <t>Card Application fee, processing fee</t>
  </si>
  <si>
    <t>Therefore, monthly finance charges not included.</t>
  </si>
  <si>
    <t>Amounts in Net and Max Profit columns will not change</t>
  </si>
  <si>
    <t>because we use effective savings rate rather than real</t>
  </si>
  <si>
    <t>All dollar amounts offset by Card finance charges.</t>
  </si>
  <si>
    <t>savings rate.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</si>
</sst>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9" fontId="0" fillId="2" borderId="0" xfId="0" applyNumberFormat="1" applyFill="1" applyAlignment="1">
      <alignment/>
    </xf>
    <xf numFmtId="6" fontId="0" fillId="2" borderId="0" xfId="0" applyNumberFormat="1" applyFill="1" applyAlignment="1">
      <alignment/>
    </xf>
    <xf numFmtId="38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167" fontId="0" fillId="0" borderId="0" xfId="0" applyNumberFormat="1" applyAlignment="1">
      <alignment horizontal="left"/>
    </xf>
    <xf numFmtId="38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3" fillId="0" borderId="0" xfId="19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2" borderId="0" xfId="0" applyNumberFormat="1" applyFill="1" applyAlignment="1">
      <alignment horizontal="left"/>
    </xf>
    <xf numFmtId="14" fontId="1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72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8" fontId="1" fillId="0" borderId="0" xfId="0" applyNumberFormat="1" applyFont="1" applyAlignment="1">
      <alignment horizontal="left"/>
    </xf>
    <xf numFmtId="0" fontId="1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doffers.com/" TargetMode="External" /><Relationship Id="rId2" Type="http://schemas.openxmlformats.org/officeDocument/2006/relationships/hyperlink" Target="http://www.fatwallet.com/" TargetMode="External" /><Relationship Id="rId3" Type="http://schemas.openxmlformats.org/officeDocument/2006/relationships/hyperlink" Target="http://www.ibankdesign.com/" TargetMode="External" /><Relationship Id="rId4" Type="http://schemas.openxmlformats.org/officeDocument/2006/relationships/hyperlink" Target="http://www.treasurydirect.gov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O1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4.8515625" style="0" customWidth="1"/>
    <col min="3" max="3" width="8.57421875" style="0" customWidth="1"/>
    <col min="4" max="4" width="16.140625" style="0" customWidth="1"/>
    <col min="5" max="5" width="10.57421875" style="5" customWidth="1"/>
    <col min="6" max="6" width="11.7109375" style="5" customWidth="1"/>
    <col min="7" max="7" width="11.28125" style="0" bestFit="1" customWidth="1"/>
    <col min="9" max="9" width="10.7109375" style="0" bestFit="1" customWidth="1"/>
    <col min="13" max="13" width="10.28125" style="0" bestFit="1" customWidth="1"/>
    <col min="14" max="14" width="4.28125" style="0" customWidth="1"/>
    <col min="15" max="15" width="13.140625" style="0" customWidth="1"/>
  </cols>
  <sheetData>
    <row r="2" ht="12.75">
      <c r="A2" s="12" t="s">
        <v>49</v>
      </c>
    </row>
    <row r="3" spans="1:6" s="14" customFormat="1" ht="12.75">
      <c r="A3" s="14" t="s">
        <v>95</v>
      </c>
      <c r="E3" s="15"/>
      <c r="F3" s="15"/>
    </row>
    <row r="4" spans="1:3" ht="12.75">
      <c r="A4" t="s">
        <v>50</v>
      </c>
      <c r="C4" s="24"/>
    </row>
    <row r="5" ht="12.75">
      <c r="A5" s="24" t="s">
        <v>51</v>
      </c>
    </row>
    <row r="6" ht="12.75">
      <c r="A6" s="24"/>
    </row>
    <row r="7" ht="12.75">
      <c r="A7" s="24" t="s">
        <v>102</v>
      </c>
    </row>
    <row r="8" ht="12.75">
      <c r="A8" s="24" t="s">
        <v>89</v>
      </c>
    </row>
    <row r="9" ht="12.75">
      <c r="A9" s="24"/>
    </row>
    <row r="10" spans="1:10" s="16" customFormat="1" ht="12.75">
      <c r="A10" s="26"/>
      <c r="E10" s="17"/>
      <c r="F10" s="17" t="s">
        <v>80</v>
      </c>
      <c r="H10" s="16" t="s">
        <v>81</v>
      </c>
      <c r="J10" s="16" t="s">
        <v>83</v>
      </c>
    </row>
    <row r="11" ht="12.75">
      <c r="A11" s="24"/>
    </row>
    <row r="12" spans="1:10" ht="12.75">
      <c r="A12" t="s">
        <v>96</v>
      </c>
      <c r="D12" s="36" t="s">
        <v>101</v>
      </c>
      <c r="F12" s="25">
        <v>39186</v>
      </c>
      <c r="H12" s="11" t="s">
        <v>82</v>
      </c>
      <c r="J12" s="11" t="s">
        <v>84</v>
      </c>
    </row>
    <row r="14" spans="1:10" ht="12.75">
      <c r="A14" t="s">
        <v>2</v>
      </c>
      <c r="D14" s="10">
        <v>0.0536</v>
      </c>
      <c r="E14" s="5" t="s">
        <v>17</v>
      </c>
      <c r="F14" s="13" t="s">
        <v>85</v>
      </c>
      <c r="H14" s="11" t="s">
        <v>87</v>
      </c>
      <c r="I14" s="11"/>
      <c r="J14" s="11"/>
    </row>
    <row r="15" spans="1:10" ht="12.75">
      <c r="A15" t="s">
        <v>3</v>
      </c>
      <c r="D15" s="1">
        <f>((D14+1)^(1/12)-1)*12</f>
        <v>0.05232662737155458</v>
      </c>
      <c r="F15" s="13" t="s">
        <v>86</v>
      </c>
      <c r="H15" s="11" t="s">
        <v>88</v>
      </c>
      <c r="I15" s="11"/>
      <c r="J15" s="11"/>
    </row>
    <row r="16" ht="12.75">
      <c r="D16" s="1"/>
    </row>
    <row r="17" spans="1:5" ht="12.75">
      <c r="A17" t="s">
        <v>6</v>
      </c>
      <c r="D17" s="10">
        <v>0</v>
      </c>
      <c r="E17" s="5" t="s">
        <v>17</v>
      </c>
    </row>
    <row r="18" spans="1:4" ht="12.75">
      <c r="A18" t="s">
        <v>9</v>
      </c>
      <c r="D18" s="1">
        <f>D15-D17</f>
        <v>0.05232662737155458</v>
      </c>
    </row>
    <row r="20" spans="1:4" ht="12.75">
      <c r="A20" t="s">
        <v>4</v>
      </c>
      <c r="D20" s="8">
        <v>50000</v>
      </c>
    </row>
    <row r="21" spans="1:5" ht="12.75">
      <c r="A21" t="s">
        <v>10</v>
      </c>
      <c r="D21" s="9">
        <v>16</v>
      </c>
      <c r="E21" s="5" t="s">
        <v>103</v>
      </c>
    </row>
    <row r="22" spans="1:5" ht="12.75">
      <c r="A22" t="s">
        <v>5</v>
      </c>
      <c r="D22" s="7">
        <v>0.01</v>
      </c>
      <c r="E22" s="5" t="s">
        <v>104</v>
      </c>
    </row>
    <row r="24" spans="1:4" ht="12.75">
      <c r="A24" t="s">
        <v>18</v>
      </c>
      <c r="B24" s="33"/>
      <c r="C24" s="8">
        <v>0</v>
      </c>
      <c r="D24" t="s">
        <v>107</v>
      </c>
    </row>
    <row r="25" spans="1:4" ht="12.75">
      <c r="A25" t="s">
        <v>19</v>
      </c>
      <c r="B25" s="7">
        <v>0</v>
      </c>
      <c r="C25" s="2">
        <f>D20*B25</f>
        <v>0</v>
      </c>
      <c r="D25" t="s">
        <v>108</v>
      </c>
    </row>
    <row r="26" spans="1:3" ht="12.75">
      <c r="A26" t="s">
        <v>15</v>
      </c>
      <c r="B26" s="8">
        <v>0</v>
      </c>
      <c r="C26" s="2">
        <f>B26*CEILING(D21/12,1)</f>
        <v>0</v>
      </c>
    </row>
    <row r="27" spans="1:3" ht="12.75">
      <c r="A27" t="s">
        <v>109</v>
      </c>
      <c r="B27" s="34"/>
      <c r="C27" s="8">
        <v>0</v>
      </c>
    </row>
    <row r="28" spans="1:3" ht="12.75">
      <c r="A28" t="s">
        <v>16</v>
      </c>
      <c r="C28" s="8">
        <v>0</v>
      </c>
    </row>
    <row r="29" spans="1:4" ht="12.75">
      <c r="A29" t="s">
        <v>8</v>
      </c>
      <c r="D29" s="2">
        <f>C24+C25+C26+C27-C28</f>
        <v>0</v>
      </c>
    </row>
    <row r="31" spans="1:15" s="16" customFormat="1" ht="12.75">
      <c r="A31" s="16" t="s">
        <v>100</v>
      </c>
      <c r="E31" s="17" t="s">
        <v>0</v>
      </c>
      <c r="F31" s="17" t="s">
        <v>14</v>
      </c>
      <c r="G31" s="16" t="s">
        <v>11</v>
      </c>
      <c r="I31" s="16" t="s">
        <v>12</v>
      </c>
      <c r="K31" s="16" t="s">
        <v>13</v>
      </c>
      <c r="M31" s="16" t="s">
        <v>105</v>
      </c>
      <c r="O31" s="16" t="s">
        <v>106</v>
      </c>
    </row>
    <row r="32" spans="5:15" s="12" customFormat="1" ht="12.75">
      <c r="E32" s="13"/>
      <c r="F32" s="13"/>
      <c r="O32" s="35"/>
    </row>
    <row r="33" spans="1:15" ht="12.75">
      <c r="A33" s="14" t="s">
        <v>113</v>
      </c>
      <c r="D33" s="2"/>
      <c r="E33" s="5">
        <f>IF($D$21&lt;1,"",1)</f>
        <v>1</v>
      </c>
      <c r="F33" s="5">
        <f>IF(E33="",E33,0)</f>
        <v>0</v>
      </c>
      <c r="G33" s="4">
        <f>IF(E33="",E33,-D20)</f>
        <v>-50000</v>
      </c>
      <c r="I33" s="4">
        <f>IF(E33="",E33,-G33)</f>
        <v>50000</v>
      </c>
      <c r="K33" s="4">
        <f>IF(E33="",E33,I33*$D$18/12)</f>
        <v>218.02761404814407</v>
      </c>
      <c r="M33" s="4">
        <f>IF(E33="",E33,K33+I33+G33-$D$29)</f>
        <v>218.02761404814373</v>
      </c>
      <c r="O33" s="35">
        <f>IF(E33="",E33,IF(E33+1&gt;$D$21,M33,""))</f>
      </c>
    </row>
    <row r="34" spans="1:15" ht="12.75">
      <c r="A34" s="14" t="s">
        <v>110</v>
      </c>
      <c r="D34" s="4"/>
      <c r="E34" s="5">
        <f>IF(E33="",E33,IF(E33+1&gt;$D$21,"",E33+1))</f>
        <v>2</v>
      </c>
      <c r="F34" s="6">
        <f>IF(E34="",E34,-G33*$D$22)</f>
        <v>500</v>
      </c>
      <c r="G34" s="4">
        <f>IF(E34="",E34,G33+F34)</f>
        <v>-49500</v>
      </c>
      <c r="I34" s="4">
        <f>IF(E34="",E34,I33-F34+K33)</f>
        <v>49718.027614048144</v>
      </c>
      <c r="K34" s="4">
        <f>IF(E34="",E34,I34*$D$18/12)</f>
        <v>216.79805871741317</v>
      </c>
      <c r="M34" s="4">
        <f>IF(E34="",E34,K34+I34+G34-$D$29)</f>
        <v>434.82567276555346</v>
      </c>
      <c r="O34" s="35">
        <f aca="true" t="shared" si="0" ref="O34:O49">IF(E34="",E34,IF(E34+1&gt;$D$21,M34,""))</f>
      </c>
    </row>
    <row r="35" spans="4:15" ht="12.75">
      <c r="D35" s="4"/>
      <c r="E35" s="5">
        <f aca="true" t="shared" si="1" ref="E35:E48">IF(E34="",E34,IF(E34+1&gt;$D$21,"",E34+1))</f>
        <v>3</v>
      </c>
      <c r="F35" s="6">
        <f aca="true" t="shared" si="2" ref="F35:F49">IF(E35="",E35,-G34*$D$22)</f>
        <v>495</v>
      </c>
      <c r="G35" s="4">
        <f aca="true" t="shared" si="3" ref="G35:G48">IF(E35="",E35,G34+F35)</f>
        <v>-49005</v>
      </c>
      <c r="I35" s="4">
        <f aca="true" t="shared" si="4" ref="I35:I48">IF(E35="",E35,I34-F35+K34)</f>
        <v>49439.82567276555</v>
      </c>
      <c r="K35" s="4">
        <f aca="true" t="shared" si="5" ref="K35:K48">IF(E35="",E35,I35*$D$18/12)</f>
        <v>215.58494460778505</v>
      </c>
      <c r="M35" s="4">
        <f aca="true" t="shared" si="6" ref="M35:M48">IF(E35="",E35,K35+I35+G35-$D$29)</f>
        <v>650.410617373338</v>
      </c>
      <c r="O35" s="35">
        <f t="shared" si="0"/>
      </c>
    </row>
    <row r="36" spans="1:15" ht="12.75">
      <c r="A36" s="14" t="s">
        <v>111</v>
      </c>
      <c r="E36" s="5">
        <f t="shared" si="1"/>
        <v>4</v>
      </c>
      <c r="F36" s="6">
        <f t="shared" si="2"/>
        <v>490.05</v>
      </c>
      <c r="G36" s="4">
        <f t="shared" si="3"/>
        <v>-48514.95</v>
      </c>
      <c r="I36" s="4">
        <f t="shared" si="4"/>
        <v>49165.360617373335</v>
      </c>
      <c r="K36" s="4">
        <f t="shared" si="5"/>
        <v>214.38812538444992</v>
      </c>
      <c r="M36" s="4">
        <f t="shared" si="6"/>
        <v>864.79874275779</v>
      </c>
      <c r="O36" s="35">
        <f t="shared" si="0"/>
      </c>
    </row>
    <row r="37" spans="1:15" ht="12.75">
      <c r="A37" s="14" t="s">
        <v>112</v>
      </c>
      <c r="E37" s="5">
        <f t="shared" si="1"/>
        <v>5</v>
      </c>
      <c r="F37" s="6">
        <f t="shared" si="2"/>
        <v>485.1495</v>
      </c>
      <c r="G37" s="4">
        <f t="shared" si="3"/>
        <v>-48029.8005</v>
      </c>
      <c r="I37" s="4">
        <f t="shared" si="4"/>
        <v>48894.59924275779</v>
      </c>
      <c r="K37" s="4">
        <f t="shared" si="5"/>
        <v>213.20745625477346</v>
      </c>
      <c r="M37" s="4">
        <f t="shared" si="6"/>
        <v>1078.0061990125614</v>
      </c>
      <c r="O37" s="35">
        <f t="shared" si="0"/>
      </c>
    </row>
    <row r="38" spans="1:15" ht="12.75">
      <c r="A38" s="14" t="s">
        <v>114</v>
      </c>
      <c r="E38" s="5">
        <f t="shared" si="1"/>
        <v>6</v>
      </c>
      <c r="F38" s="6">
        <f t="shared" si="2"/>
        <v>480.298005</v>
      </c>
      <c r="G38" s="4">
        <f t="shared" si="3"/>
        <v>-47549.502495</v>
      </c>
      <c r="I38" s="4">
        <f t="shared" si="4"/>
        <v>48627.50869401256</v>
      </c>
      <c r="K38" s="4">
        <f t="shared" si="5"/>
        <v>212.04279395321885</v>
      </c>
      <c r="M38" s="4">
        <f t="shared" si="6"/>
        <v>1290.0489929657779</v>
      </c>
      <c r="O38" s="35">
        <f t="shared" si="0"/>
      </c>
    </row>
    <row r="39" spans="5:15" ht="12.75">
      <c r="E39" s="5">
        <f t="shared" si="1"/>
        <v>7</v>
      </c>
      <c r="F39" s="6">
        <f t="shared" si="2"/>
        <v>475.49502495</v>
      </c>
      <c r="G39" s="4">
        <f t="shared" si="3"/>
        <v>-47074.00747005</v>
      </c>
      <c r="I39" s="4">
        <f t="shared" si="4"/>
        <v>48364.056463015775</v>
      </c>
      <c r="K39" s="4">
        <f t="shared" si="5"/>
        <v>210.89399672642105</v>
      </c>
      <c r="M39" s="4">
        <f t="shared" si="6"/>
        <v>1500.942989692201</v>
      </c>
      <c r="O39" s="35">
        <f t="shared" si="0"/>
      </c>
    </row>
    <row r="40" spans="5:15" ht="12.75">
      <c r="E40" s="5">
        <f t="shared" si="1"/>
        <v>8</v>
      </c>
      <c r="F40" s="6">
        <f t="shared" si="2"/>
        <v>470.7400747005</v>
      </c>
      <c r="G40" s="4">
        <f t="shared" si="3"/>
        <v>-46603.267395349496</v>
      </c>
      <c r="I40" s="4">
        <f t="shared" si="4"/>
        <v>48104.2103850417</v>
      </c>
      <c r="K40" s="4">
        <f t="shared" si="5"/>
        <v>209.7609243184119</v>
      </c>
      <c r="M40" s="4">
        <f t="shared" si="6"/>
        <v>1710.7039140106135</v>
      </c>
      <c r="O40" s="35">
        <f t="shared" si="0"/>
      </c>
    </row>
    <row r="41" spans="5:15" ht="12.75">
      <c r="E41" s="5">
        <f t="shared" si="1"/>
        <v>9</v>
      </c>
      <c r="F41" s="6">
        <f t="shared" si="2"/>
        <v>466.03267395349496</v>
      </c>
      <c r="G41" s="4">
        <f t="shared" si="3"/>
        <v>-46137.234721396</v>
      </c>
      <c r="I41" s="4">
        <f t="shared" si="4"/>
        <v>47847.938635406616</v>
      </c>
      <c r="K41" s="4">
        <f t="shared" si="5"/>
        <v>208.6434379559943</v>
      </c>
      <c r="M41" s="4">
        <f t="shared" si="6"/>
        <v>1919.3473519666077</v>
      </c>
      <c r="O41" s="35">
        <f t="shared" si="0"/>
      </c>
    </row>
    <row r="42" spans="5:15" ht="12.75">
      <c r="E42" s="5">
        <f t="shared" si="1"/>
        <v>10</v>
      </c>
      <c r="F42" s="6">
        <f t="shared" si="2"/>
        <v>461.37234721396004</v>
      </c>
      <c r="G42" s="4">
        <f t="shared" si="3"/>
        <v>-45675.86237418204</v>
      </c>
      <c r="I42" s="4">
        <f t="shared" si="4"/>
        <v>47595.20972614865</v>
      </c>
      <c r="K42" s="4">
        <f t="shared" si="5"/>
        <v>207.54140033426424</v>
      </c>
      <c r="M42" s="4">
        <f t="shared" si="6"/>
        <v>2126.8887523008743</v>
      </c>
      <c r="O42" s="35">
        <f t="shared" si="0"/>
      </c>
    </row>
    <row r="43" spans="5:15" ht="12.75">
      <c r="E43" s="5">
        <f t="shared" si="1"/>
        <v>11</v>
      </c>
      <c r="F43" s="6">
        <f t="shared" si="2"/>
        <v>456.75862374182043</v>
      </c>
      <c r="G43" s="4">
        <f t="shared" si="3"/>
        <v>-45219.10375044022</v>
      </c>
      <c r="I43" s="4">
        <f t="shared" si="4"/>
        <v>47345.99250274109</v>
      </c>
      <c r="K43" s="4">
        <f t="shared" si="5"/>
        <v>206.45467560227917</v>
      </c>
      <c r="M43" s="4">
        <f t="shared" si="6"/>
        <v>2333.34342790315</v>
      </c>
      <c r="O43" s="35">
        <f t="shared" si="0"/>
      </c>
    </row>
    <row r="44" spans="5:15" ht="12.75">
      <c r="E44" s="5">
        <f t="shared" si="1"/>
        <v>12</v>
      </c>
      <c r="F44" s="6">
        <f t="shared" si="2"/>
        <v>452.1910375044022</v>
      </c>
      <c r="G44" s="4">
        <f t="shared" si="3"/>
        <v>-44766.91271293582</v>
      </c>
      <c r="I44" s="4">
        <f t="shared" si="4"/>
        <v>47100.256140838974</v>
      </c>
      <c r="K44" s="4">
        <f t="shared" si="5"/>
        <v>205.38312934887134</v>
      </c>
      <c r="M44" s="4">
        <f t="shared" si="6"/>
        <v>2538.7265572520264</v>
      </c>
      <c r="O44" s="35">
        <f t="shared" si="0"/>
      </c>
    </row>
    <row r="45" spans="5:15" ht="12.75">
      <c r="E45" s="5">
        <f t="shared" si="1"/>
        <v>13</v>
      </c>
      <c r="F45" s="6">
        <f t="shared" si="2"/>
        <v>447.6691271293582</v>
      </c>
      <c r="G45" s="4">
        <f t="shared" si="3"/>
        <v>-44319.24358580646</v>
      </c>
      <c r="I45" s="4">
        <f t="shared" si="4"/>
        <v>46857.97014305848</v>
      </c>
      <c r="K45" s="4">
        <f t="shared" si="5"/>
        <v>204.32662858860428</v>
      </c>
      <c r="M45" s="4">
        <f t="shared" si="6"/>
        <v>2743.053185840632</v>
      </c>
      <c r="O45" s="35">
        <f t="shared" si="0"/>
      </c>
    </row>
    <row r="46" spans="5:15" ht="12.75">
      <c r="E46" s="5">
        <f t="shared" si="1"/>
        <v>14</v>
      </c>
      <c r="F46" s="6">
        <f t="shared" si="2"/>
        <v>443.1924358580646</v>
      </c>
      <c r="G46" s="4">
        <f t="shared" si="3"/>
        <v>-43876.05114994839</v>
      </c>
      <c r="I46" s="4">
        <f t="shared" si="4"/>
        <v>46619.10433578902</v>
      </c>
      <c r="K46" s="4">
        <f t="shared" si="5"/>
        <v>203.28504174787136</v>
      </c>
      <c r="M46" s="4">
        <f t="shared" si="6"/>
        <v>2946.3382275885015</v>
      </c>
      <c r="O46" s="35">
        <f t="shared" si="0"/>
      </c>
    </row>
    <row r="47" spans="5:15" ht="12.75">
      <c r="E47" s="5">
        <f>IF(E46="",E46,IF(E46+1&gt;$D$21,"",E46+1))</f>
        <v>15</v>
      </c>
      <c r="F47" s="6">
        <f t="shared" si="2"/>
        <v>438.7605114994839</v>
      </c>
      <c r="G47" s="4">
        <f>IF(E47="",E47,G46+F47)</f>
        <v>-43437.29063844891</v>
      </c>
      <c r="I47" s="4">
        <f>IF(E47="",E47,I46-F47+K46)</f>
        <v>46383.62886603741</v>
      </c>
      <c r="K47" s="4">
        <f>IF(E47="",E47,I47*$D$18/12)</f>
        <v>202.2582386511352</v>
      </c>
      <c r="M47" s="4">
        <f>IF(E47="",E47,K47+I47+G47-$D$29)</f>
        <v>3148.5964662396364</v>
      </c>
      <c r="O47" s="35">
        <f t="shared" si="0"/>
      </c>
    </row>
    <row r="48" spans="5:15" ht="12.75">
      <c r="E48" s="5">
        <f>IF(E47="",E47,IF(E47+1&gt;$D$21,"",E47+1))</f>
        <v>16</v>
      </c>
      <c r="F48" s="6">
        <f t="shared" si="2"/>
        <v>434.3729063844891</v>
      </c>
      <c r="G48" s="4">
        <f>IF(E48="",E48,G47+F48)</f>
        <v>-43002.91773206442</v>
      </c>
      <c r="I48" s="4">
        <f>IF(E48="",E48,I47-F48+K47)</f>
        <v>46151.51419830406</v>
      </c>
      <c r="K48" s="4">
        <f>IF(E48="",E48,I48*$D$18/12)</f>
        <v>201.24609050730558</v>
      </c>
      <c r="M48" s="4">
        <f>IF(E48="",E48,K48+I48+G48-$D$29)</f>
        <v>3349.8425567469385</v>
      </c>
      <c r="O48" s="35">
        <f t="shared" si="0"/>
        <v>3349.8425567469385</v>
      </c>
    </row>
    <row r="49" spans="5:15" ht="12.75">
      <c r="E49" s="5">
        <f>IF(E48="",E48,IF(E48+1&gt;$D$21,"",E48+1))</f>
      </c>
      <c r="F49" s="6">
        <f t="shared" si="2"/>
      </c>
      <c r="G49" s="4">
        <f>IF(E49="",E49,G48+F49)</f>
      </c>
      <c r="I49" s="4">
        <f>IF(E49="",E49,I48-F49+K48)</f>
      </c>
      <c r="K49" s="4">
        <f>IF(E49="",E49,I49*$D$18/12)</f>
      </c>
      <c r="M49" s="4">
        <f>IF(E49="",E49,K49+I49+G49-$D$29)</f>
      </c>
      <c r="O49" s="35">
        <f t="shared" si="0"/>
      </c>
    </row>
    <row r="50" spans="1:6" s="27" customFormat="1" ht="12.75">
      <c r="A50" s="16" t="s">
        <v>98</v>
      </c>
      <c r="C50" s="27" t="s">
        <v>99</v>
      </c>
      <c r="E50" s="28"/>
      <c r="F50" s="28"/>
    </row>
    <row r="52" spans="4:6" ht="12.75">
      <c r="D52" t="s">
        <v>20</v>
      </c>
      <c r="F52" s="18">
        <f>SUM(F33:F48)</f>
        <v>6997.082267935574</v>
      </c>
    </row>
    <row r="53" spans="4:7" ht="12.75">
      <c r="D53" t="s">
        <v>21</v>
      </c>
      <c r="F53" s="6">
        <f>D20-F52</f>
        <v>43002.91773206442</v>
      </c>
      <c r="G53" s="3">
        <f>F53/D20</f>
        <v>0.8600583546412884</v>
      </c>
    </row>
    <row r="54" spans="4:6" ht="12.75">
      <c r="D54" t="s">
        <v>22</v>
      </c>
      <c r="F54" s="19">
        <f>D21</f>
        <v>16</v>
      </c>
    </row>
    <row r="55" ht="12.75">
      <c r="F55" s="19"/>
    </row>
    <row r="56" spans="1:6" s="27" customFormat="1" ht="12.75">
      <c r="A56" s="16" t="s">
        <v>97</v>
      </c>
      <c r="E56" s="28"/>
      <c r="F56" s="28"/>
    </row>
    <row r="57" spans="1:6" s="31" customFormat="1" ht="12.75">
      <c r="A57" s="30"/>
      <c r="E57" s="32"/>
      <c r="F57" s="32"/>
    </row>
    <row r="58" ht="12.75">
      <c r="B58" t="s">
        <v>23</v>
      </c>
    </row>
    <row r="59" ht="12.75">
      <c r="B59" t="s">
        <v>24</v>
      </c>
    </row>
    <row r="60" ht="12.75">
      <c r="B60" t="s">
        <v>25</v>
      </c>
    </row>
    <row r="62" ht="12.75">
      <c r="B62" t="s">
        <v>26</v>
      </c>
    </row>
    <row r="63" ht="12.75">
      <c r="B63" t="s">
        <v>43</v>
      </c>
    </row>
    <row r="64" ht="12.75">
      <c r="B64" t="s">
        <v>27</v>
      </c>
    </row>
    <row r="66" ht="12.75">
      <c r="B66" t="s">
        <v>52</v>
      </c>
    </row>
    <row r="68" ht="12.75">
      <c r="B68" s="12" t="s">
        <v>28</v>
      </c>
    </row>
    <row r="70" spans="4:5" ht="12.75">
      <c r="D70" t="s">
        <v>29</v>
      </c>
      <c r="E70" s="20">
        <v>0.015</v>
      </c>
    </row>
    <row r="71" spans="4:5" ht="12.75">
      <c r="D71" t="s">
        <v>30</v>
      </c>
      <c r="E71" s="21">
        <v>0.02</v>
      </c>
    </row>
    <row r="72" spans="4:5" ht="12.75">
      <c r="D72" t="s">
        <v>31</v>
      </c>
      <c r="E72" s="21">
        <v>0.03</v>
      </c>
    </row>
    <row r="73" spans="4:5" ht="12.75">
      <c r="D73" t="s">
        <v>7</v>
      </c>
      <c r="E73" s="21">
        <v>0.03</v>
      </c>
    </row>
    <row r="74" spans="4:5" ht="12.75">
      <c r="D74" t="s">
        <v>1</v>
      </c>
      <c r="E74" s="21">
        <v>0.01</v>
      </c>
    </row>
    <row r="75" spans="4:5" ht="12.75">
      <c r="D75" t="s">
        <v>32</v>
      </c>
      <c r="E75" s="21">
        <v>0.01</v>
      </c>
    </row>
    <row r="77" ht="12.75">
      <c r="B77" t="s">
        <v>33</v>
      </c>
    </row>
    <row r="78" ht="12.75">
      <c r="B78" t="s">
        <v>34</v>
      </c>
    </row>
    <row r="79" ht="12.75">
      <c r="B79" t="s">
        <v>35</v>
      </c>
    </row>
    <row r="81" ht="12.75">
      <c r="B81" t="s">
        <v>36</v>
      </c>
    </row>
    <row r="82" ht="12.75">
      <c r="B82" t="s">
        <v>37</v>
      </c>
    </row>
    <row r="84" ht="12.75">
      <c r="B84" t="s">
        <v>38</v>
      </c>
    </row>
    <row r="86" spans="3:4" ht="12.75">
      <c r="C86" s="23">
        <v>1</v>
      </c>
      <c r="D86" t="s">
        <v>39</v>
      </c>
    </row>
    <row r="87" spans="3:4" ht="12.75">
      <c r="C87" s="23">
        <v>2</v>
      </c>
      <c r="D87" t="s">
        <v>40</v>
      </c>
    </row>
    <row r="88" spans="3:4" ht="12.75">
      <c r="C88" s="23">
        <v>3</v>
      </c>
      <c r="D88" t="s">
        <v>41</v>
      </c>
    </row>
    <row r="89" spans="3:4" ht="12.75">
      <c r="C89" s="23">
        <v>4</v>
      </c>
      <c r="D89" t="s">
        <v>42</v>
      </c>
    </row>
    <row r="91" spans="1:6" s="27" customFormat="1" ht="12.75">
      <c r="A91" s="16" t="s">
        <v>44</v>
      </c>
      <c r="E91" s="28"/>
      <c r="F91" s="28"/>
    </row>
    <row r="92" spans="1:6" s="31" customFormat="1" ht="12.75">
      <c r="A92" s="30"/>
      <c r="E92" s="32"/>
      <c r="F92" s="32"/>
    </row>
    <row r="93" ht="12.75">
      <c r="B93" s="22" t="s">
        <v>45</v>
      </c>
    </row>
    <row r="94" ht="12.75">
      <c r="B94" s="22" t="s">
        <v>46</v>
      </c>
    </row>
    <row r="95" ht="12.75">
      <c r="B95" s="22" t="s">
        <v>47</v>
      </c>
    </row>
    <row r="96" ht="12.75">
      <c r="B96" s="22" t="s">
        <v>48</v>
      </c>
    </row>
    <row r="98" spans="1:6" s="27" customFormat="1" ht="12.75">
      <c r="A98" s="16" t="s">
        <v>53</v>
      </c>
      <c r="E98" s="28"/>
      <c r="F98" s="28"/>
    </row>
    <row r="99" spans="1:6" s="31" customFormat="1" ht="12.75">
      <c r="A99" s="30"/>
      <c r="E99" s="32"/>
      <c r="F99" s="32"/>
    </row>
    <row r="100" spans="3:12" s="12" customFormat="1" ht="12.75">
      <c r="C100" s="12" t="s">
        <v>54</v>
      </c>
      <c r="D100" s="12" t="s">
        <v>55</v>
      </c>
      <c r="E100" s="13" t="s">
        <v>56</v>
      </c>
      <c r="F100" s="13"/>
      <c r="H100" s="12" t="s">
        <v>57</v>
      </c>
      <c r="J100" s="12" t="s">
        <v>58</v>
      </c>
      <c r="L100" s="12" t="s">
        <v>59</v>
      </c>
    </row>
    <row r="102" spans="1:14" ht="12.75">
      <c r="A102" t="s">
        <v>63</v>
      </c>
      <c r="C102" s="11"/>
      <c r="D102" s="11"/>
      <c r="E102" s="29"/>
      <c r="F102" s="29"/>
      <c r="G102" s="11"/>
      <c r="H102" s="11"/>
      <c r="I102" s="11"/>
      <c r="J102" s="11"/>
      <c r="K102" s="11"/>
      <c r="L102" s="11"/>
      <c r="M102" s="11"/>
      <c r="N102" s="11"/>
    </row>
    <row r="103" spans="3:14" ht="12.75">
      <c r="C103" s="11"/>
      <c r="D103" s="11"/>
      <c r="E103" s="29"/>
      <c r="F103" s="29"/>
      <c r="G103" s="11"/>
      <c r="H103" s="11"/>
      <c r="I103" s="11"/>
      <c r="J103" s="11"/>
      <c r="K103" s="11"/>
      <c r="L103" s="11"/>
      <c r="M103" s="11"/>
      <c r="N103" s="11"/>
    </row>
    <row r="104" spans="1:14" ht="12.75">
      <c r="A104" t="s">
        <v>60</v>
      </c>
      <c r="C104" s="11"/>
      <c r="D104" s="11"/>
      <c r="E104" s="29"/>
      <c r="F104" s="29"/>
      <c r="G104" s="11"/>
      <c r="H104" s="11"/>
      <c r="I104" s="11"/>
      <c r="J104" s="11"/>
      <c r="K104" s="11"/>
      <c r="L104" s="11"/>
      <c r="M104" s="11"/>
      <c r="N104" s="11"/>
    </row>
    <row r="105" spans="3:14" ht="12.75">
      <c r="C105" s="11"/>
      <c r="D105" s="11"/>
      <c r="E105" s="29"/>
      <c r="F105" s="29"/>
      <c r="G105" s="11"/>
      <c r="H105" s="11"/>
      <c r="I105" s="11"/>
      <c r="J105" s="11"/>
      <c r="K105" s="11"/>
      <c r="L105" s="11"/>
      <c r="M105" s="11"/>
      <c r="N105" s="11"/>
    </row>
    <row r="106" spans="1:14" ht="12.75">
      <c r="A106" t="s">
        <v>61</v>
      </c>
      <c r="C106" s="11"/>
      <c r="D106" s="11"/>
      <c r="E106" s="29"/>
      <c r="F106" s="29"/>
      <c r="G106" s="11"/>
      <c r="H106" s="11"/>
      <c r="I106" s="11"/>
      <c r="J106" s="11"/>
      <c r="K106" s="11"/>
      <c r="L106" s="11"/>
      <c r="M106" s="11"/>
      <c r="N106" s="11"/>
    </row>
    <row r="107" spans="3:14" ht="12.75">
      <c r="C107" s="11"/>
      <c r="D107" s="11"/>
      <c r="E107" s="29"/>
      <c r="F107" s="29"/>
      <c r="G107" s="11"/>
      <c r="H107" s="11"/>
      <c r="I107" s="11"/>
      <c r="J107" s="11"/>
      <c r="K107" s="11"/>
      <c r="L107" s="11"/>
      <c r="M107" s="11"/>
      <c r="N107" s="11"/>
    </row>
    <row r="108" spans="1:14" ht="12.75">
      <c r="A108" t="s">
        <v>62</v>
      </c>
      <c r="C108" s="11"/>
      <c r="D108" s="11"/>
      <c r="E108" s="29"/>
      <c r="F108" s="29"/>
      <c r="G108" s="11"/>
      <c r="H108" s="11"/>
      <c r="I108" s="11"/>
      <c r="J108" s="11"/>
      <c r="K108" s="11"/>
      <c r="L108" s="11"/>
      <c r="M108" s="11"/>
      <c r="N108" s="11"/>
    </row>
    <row r="111" spans="1:6" s="27" customFormat="1" ht="12.75">
      <c r="A111" s="16" t="s">
        <v>72</v>
      </c>
      <c r="E111" s="28"/>
      <c r="F111" s="28"/>
    </row>
    <row r="112" spans="1:6" s="31" customFormat="1" ht="12.75">
      <c r="A112" s="30"/>
      <c r="E112" s="32"/>
      <c r="F112" s="32"/>
    </row>
    <row r="113" spans="5:10" ht="12.75">
      <c r="E113" s="13" t="s">
        <v>68</v>
      </c>
      <c r="F113" s="13" t="s">
        <v>69</v>
      </c>
      <c r="G113" s="12" t="s">
        <v>70</v>
      </c>
      <c r="H113" s="12"/>
      <c r="I113" s="12" t="s">
        <v>71</v>
      </c>
      <c r="J113" s="12"/>
    </row>
    <row r="114" spans="5:10" ht="12.75">
      <c r="E114" s="13"/>
      <c r="F114" s="13"/>
      <c r="G114" s="12"/>
      <c r="H114" s="12"/>
      <c r="I114" s="12"/>
      <c r="J114" s="12"/>
    </row>
    <row r="115" spans="1:9" ht="12.75">
      <c r="A115" t="s">
        <v>64</v>
      </c>
      <c r="G115" s="11" t="s">
        <v>73</v>
      </c>
      <c r="I115" s="11" t="s">
        <v>77</v>
      </c>
    </row>
    <row r="117" spans="1:9" ht="12.75">
      <c r="A117" t="s">
        <v>65</v>
      </c>
      <c r="G117" s="11" t="s">
        <v>74</v>
      </c>
      <c r="I117" s="11" t="s">
        <v>78</v>
      </c>
    </row>
    <row r="119" spans="1:9" ht="12.75">
      <c r="A119" t="s">
        <v>66</v>
      </c>
      <c r="G119" s="11" t="s">
        <v>75</v>
      </c>
      <c r="I119" s="11" t="s">
        <v>79</v>
      </c>
    </row>
    <row r="121" spans="1:9" ht="12.75">
      <c r="A121" t="s">
        <v>67</v>
      </c>
      <c r="G121" s="11" t="s">
        <v>76</v>
      </c>
      <c r="I121" s="11" t="s">
        <v>94</v>
      </c>
    </row>
    <row r="123" spans="1:11" s="27" customFormat="1" ht="12.75">
      <c r="A123" s="16" t="s">
        <v>90</v>
      </c>
      <c r="C123" s="27" t="s">
        <v>91</v>
      </c>
      <c r="E123" s="28"/>
      <c r="F123" s="28" t="s">
        <v>92</v>
      </c>
      <c r="K123" s="27" t="s">
        <v>93</v>
      </c>
    </row>
  </sheetData>
  <hyperlinks>
    <hyperlink ref="B93" r:id="rId1" display="www.cardoffers.com"/>
    <hyperlink ref="B94" r:id="rId2" display="www.fatwallet.com"/>
    <hyperlink ref="B95" r:id="rId3" display="www.ibankdesign.com"/>
    <hyperlink ref="B96" r:id="rId4" display="www.treasurydirect.gov"/>
  </hyperlinks>
  <printOptions/>
  <pageMargins left="0.75" right="0.75" top="1" bottom="1" header="0.5" footer="0.5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</dc:creator>
  <cp:keywords/>
  <dc:description/>
  <cp:lastModifiedBy>Murty</cp:lastModifiedBy>
  <dcterms:created xsi:type="dcterms:W3CDTF">2007-03-07T01:54:27Z</dcterms:created>
  <dcterms:modified xsi:type="dcterms:W3CDTF">2007-04-15T01:24:15Z</dcterms:modified>
  <cp:category/>
  <cp:version/>
  <cp:contentType/>
  <cp:contentStatus/>
</cp:coreProperties>
</file>